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공사계약\2022년공사\7월\보성우체국 화물용승강기 보수공사\"/>
    </mc:Choice>
  </mc:AlternateContent>
  <bookViews>
    <workbookView xWindow="0" yWindow="0" windowWidth="21570" windowHeight="10185"/>
  </bookViews>
  <sheets>
    <sheet name="원가계산서" sheetId="3" r:id="rId1"/>
    <sheet name="내역서" sheetId="9" r:id="rId2"/>
  </sheets>
  <definedNames>
    <definedName name="_xlnm.Print_Area" localSheetId="1">내역서!$A$1:$M$19</definedName>
    <definedName name="_xlnm.Print_Titles" localSheetId="1">내역서!$1:$3</definedName>
    <definedName name="_xlnm.Print_Titles" localSheetId="0">원가계산서!$1:$3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9" l="1"/>
  <c r="L6" i="9" s="1"/>
  <c r="H6" i="9"/>
  <c r="J6" i="9"/>
  <c r="K6" i="9"/>
  <c r="F7" i="9"/>
  <c r="L7" i="9" s="1"/>
  <c r="H7" i="9"/>
  <c r="J7" i="9"/>
  <c r="K7" i="9"/>
  <c r="F8" i="9"/>
  <c r="L8" i="9" s="1"/>
  <c r="H8" i="9"/>
  <c r="J8" i="9"/>
  <c r="K8" i="9"/>
  <c r="F5" i="9" l="1"/>
  <c r="H5" i="9"/>
  <c r="J5" i="9"/>
  <c r="K5" i="9"/>
  <c r="L5" i="9" l="1"/>
  <c r="F16" i="9" l="1"/>
  <c r="H16" i="9"/>
  <c r="J16" i="9"/>
  <c r="K16" i="9"/>
  <c r="L16" i="9" l="1"/>
  <c r="H17" i="9"/>
  <c r="J9" i="9" l="1"/>
  <c r="J18" i="9" l="1"/>
  <c r="H18" i="9"/>
  <c r="F18" i="9"/>
  <c r="J17" i="9"/>
  <c r="J13" i="9"/>
  <c r="H13" i="9"/>
  <c r="F13" i="9"/>
  <c r="F10" i="9"/>
  <c r="H10" i="9"/>
  <c r="J10" i="9"/>
  <c r="K10" i="9" l="1"/>
  <c r="K18" i="9"/>
  <c r="L18" i="9"/>
  <c r="L17" i="9"/>
  <c r="K17" i="9"/>
  <c r="L13" i="9"/>
  <c r="K13" i="9"/>
  <c r="L10" i="9"/>
  <c r="H15" i="9"/>
  <c r="F9" i="9" s="1"/>
  <c r="J15" i="9"/>
  <c r="F15" i="9" l="1"/>
  <c r="K15" i="9"/>
  <c r="J19" i="9" l="1"/>
  <c r="E11" i="3" s="1"/>
  <c r="L15" i="9"/>
  <c r="F19" i="9" l="1"/>
  <c r="E4" i="3" s="1"/>
  <c r="E7" i="3" l="1"/>
  <c r="K9" i="9" l="1"/>
  <c r="H9" i="9"/>
  <c r="L9" i="9" l="1"/>
  <c r="L19" i="9" s="1"/>
  <c r="H19" i="9"/>
  <c r="E8" i="3" s="1"/>
  <c r="E9" i="3" s="1"/>
  <c r="E10" i="3" l="1"/>
  <c r="E13" i="3" l="1"/>
  <c r="E14" i="3"/>
  <c r="E12" i="3"/>
  <c r="E15" i="3" l="1"/>
  <c r="E16" i="3" l="1"/>
  <c r="E17" i="3" l="1"/>
  <c r="E18" i="3" s="1"/>
  <c r="E19" i="3" l="1"/>
  <c r="E20" i="3" l="1"/>
  <c r="E21" i="3" s="1"/>
  <c r="E22" i="3" s="1"/>
  <c r="G2" i="3" l="1"/>
  <c r="F2" i="3"/>
</calcChain>
</file>

<file path=xl/sharedStrings.xml><?xml version="1.0" encoding="utf-8"?>
<sst xmlns="http://schemas.openxmlformats.org/spreadsheetml/2006/main" count="230" uniqueCount="138">
  <si>
    <t>품      명</t>
  </si>
  <si>
    <t>규      격</t>
  </si>
  <si>
    <t>단위</t>
  </si>
  <si>
    <t>수량</t>
  </si>
  <si>
    <t>재  료  비</t>
  </si>
  <si>
    <t>단  가</t>
  </si>
  <si>
    <t>금  액</t>
  </si>
  <si>
    <t>노  무  비</t>
  </si>
  <si>
    <t>경      비</t>
  </si>
  <si>
    <t>합      계</t>
  </si>
  <si>
    <t>비  고</t>
  </si>
  <si>
    <t>공종코드</t>
  </si>
  <si>
    <t>변수</t>
  </si>
  <si>
    <t>공종구분</t>
  </si>
  <si>
    <t>공종레벨</t>
  </si>
  <si>
    <t>품목코드</t>
  </si>
  <si>
    <t>설정</t>
  </si>
  <si>
    <t>일위</t>
  </si>
  <si>
    <t>단산</t>
  </si>
  <si>
    <t>자재</t>
  </si>
  <si>
    <t>손료적용</t>
  </si>
  <si>
    <t>손료저장</t>
  </si>
  <si>
    <t>적용율</t>
  </si>
  <si>
    <t>JUK1</t>
  </si>
  <si>
    <t>JUK2</t>
  </si>
  <si>
    <t>JUK3</t>
  </si>
  <si>
    <t>JUK4</t>
  </si>
  <si>
    <t>JUK5</t>
  </si>
  <si>
    <t>JUK6</t>
  </si>
  <si>
    <t>JUK7</t>
  </si>
  <si>
    <t>JUK8</t>
  </si>
  <si>
    <t>JUK9</t>
  </si>
  <si>
    <t>JUK10</t>
  </si>
  <si>
    <t>JUK11</t>
  </si>
  <si>
    <t>JUK12</t>
  </si>
  <si>
    <t>JUK13</t>
  </si>
  <si>
    <t>JUK14</t>
  </si>
  <si>
    <t>JUK15</t>
  </si>
  <si>
    <t>JUK16</t>
  </si>
  <si>
    <t>JUK17</t>
  </si>
  <si>
    <t>JUK18</t>
  </si>
  <si>
    <t>JUK19</t>
  </si>
  <si>
    <t>JUK20</t>
  </si>
  <si>
    <t>자재구분</t>
  </si>
  <si>
    <t>공종+자재</t>
  </si>
  <si>
    <t>고유번호</t>
  </si>
  <si>
    <t/>
  </si>
  <si>
    <t>0101</t>
  </si>
  <si>
    <t>F</t>
  </si>
  <si>
    <t>T</t>
  </si>
  <si>
    <t>53A8E312107869ACB9711599463754</t>
  </si>
  <si>
    <t>010153A8E312107869ACB9711599463754</t>
  </si>
  <si>
    <t>53A8E311107E38B2B9584F8A4906CA</t>
  </si>
  <si>
    <t>010153A8E311107E38B2B9584F8A4906CA</t>
  </si>
  <si>
    <t>[ 합           계 ]</t>
  </si>
  <si>
    <t>TOTAL</t>
  </si>
  <si>
    <t>0102</t>
  </si>
  <si>
    <t>538B93D210759170A9923685A7FB68</t>
  </si>
  <si>
    <t>0102538B93D210759170A9923685A7FB68</t>
  </si>
  <si>
    <t>53A8E31610766EC949B7878195D9E6</t>
  </si>
  <si>
    <t>010253A8E31610766EC949B7878195D9E6</t>
  </si>
  <si>
    <t>54A063DB107E26D2D95518D1A2C23C36DB0188</t>
  </si>
  <si>
    <t>010254A063DB107E26D2D95518D1A2C23C36DB0188</t>
  </si>
  <si>
    <t>54A063DB107E3726997ADAA492A4F86028CF25</t>
  </si>
  <si>
    <t>010254A063DB107E3726997ADAA492A4F86028CF25</t>
  </si>
  <si>
    <t>비      고</t>
  </si>
  <si>
    <t>공 사 원 가 계 산 서</t>
  </si>
  <si>
    <t>비        목</t>
  </si>
  <si>
    <t>금      액</t>
  </si>
  <si>
    <t>구        성        비</t>
  </si>
  <si>
    <t>순   공   사   원   가</t>
  </si>
  <si>
    <t>재   료   비</t>
  </si>
  <si>
    <t>노   무   비</t>
  </si>
  <si>
    <t>A1</t>
  </si>
  <si>
    <t>직  접  재  료  비</t>
  </si>
  <si>
    <t>A2</t>
  </si>
  <si>
    <t>간  접  재  료  비</t>
  </si>
  <si>
    <t>A3</t>
  </si>
  <si>
    <t>작업설, 부산물(△)</t>
  </si>
  <si>
    <t>AS</t>
  </si>
  <si>
    <t>[ 소          계 ]</t>
  </si>
  <si>
    <t>B1</t>
  </si>
  <si>
    <t>직  접  노  무  비</t>
  </si>
  <si>
    <t>B2</t>
  </si>
  <si>
    <t>간  접  노  무  비</t>
  </si>
  <si>
    <t>BS</t>
  </si>
  <si>
    <t>C4</t>
  </si>
  <si>
    <t>산  재  보  험  료</t>
  </si>
  <si>
    <t>C5</t>
  </si>
  <si>
    <t>고  용  보  험  료</t>
  </si>
  <si>
    <t>CG</t>
  </si>
  <si>
    <t>기   타    경   비</t>
  </si>
  <si>
    <t>CS</t>
  </si>
  <si>
    <t>S1</t>
  </si>
  <si>
    <t xml:space="preserve">        계</t>
  </si>
  <si>
    <t>D1</t>
  </si>
  <si>
    <t>일  반  관  리  비</t>
  </si>
  <si>
    <t>계 * 6%</t>
  </si>
  <si>
    <t>D2</t>
  </si>
  <si>
    <t>이              윤</t>
  </si>
  <si>
    <t>D9</t>
  </si>
  <si>
    <t>공   급    가   액</t>
  </si>
  <si>
    <t>DB</t>
  </si>
  <si>
    <t>부  가  가  치  세</t>
  </si>
  <si>
    <t>공급가액 * 10%</t>
  </si>
  <si>
    <t>DH</t>
  </si>
  <si>
    <t>도      급      액</t>
  </si>
  <si>
    <t>S2</t>
  </si>
  <si>
    <t>총   공   사    비</t>
  </si>
  <si>
    <t>1 재료비</t>
    <phoneticPr fontId="1" type="noConversion"/>
  </si>
  <si>
    <t>2 노무비</t>
    <phoneticPr fontId="1" type="noConversion"/>
  </si>
  <si>
    <t>식</t>
    <phoneticPr fontId="1" type="noConversion"/>
  </si>
  <si>
    <t>일반공사 직종</t>
    <phoneticPr fontId="1" type="noConversion"/>
  </si>
  <si>
    <t>인</t>
    <phoneticPr fontId="1" type="noConversion"/>
  </si>
  <si>
    <t>천원미만 절사</t>
    <phoneticPr fontId="1" type="noConversion"/>
  </si>
  <si>
    <t>잡재료</t>
    <phoneticPr fontId="1" type="noConversion"/>
  </si>
  <si>
    <t>공구손료</t>
    <phoneticPr fontId="1" type="noConversion"/>
  </si>
  <si>
    <t>노무비 * 3.7%</t>
    <phoneticPr fontId="1" type="noConversion"/>
  </si>
  <si>
    <t>기계설비공</t>
    <phoneticPr fontId="1" type="noConversion"/>
  </si>
  <si>
    <t>경
비</t>
    <phoneticPr fontId="1" type="noConversion"/>
  </si>
  <si>
    <t>기   계   경   비</t>
    <phoneticPr fontId="1" type="noConversion"/>
  </si>
  <si>
    <t>인건비의 3%</t>
    <phoneticPr fontId="1" type="noConversion"/>
  </si>
  <si>
    <t>재료비의 2%</t>
    <phoneticPr fontId="1" type="noConversion"/>
  </si>
  <si>
    <t>직접노무비 * 12.5%</t>
    <phoneticPr fontId="1" type="noConversion"/>
  </si>
  <si>
    <t>(재료비+노무비) * 7.8%</t>
    <phoneticPr fontId="1" type="noConversion"/>
  </si>
  <si>
    <t>노무비 * 1.01%</t>
    <phoneticPr fontId="1" type="noConversion"/>
  </si>
  <si>
    <t>(노무비+경비+일반관리비) * 15%</t>
    <phoneticPr fontId="1" type="noConversion"/>
  </si>
  <si>
    <t>공사명 : 보성우체국 화물용승강기 보수공사</t>
    <phoneticPr fontId="1" type="noConversion"/>
  </si>
  <si>
    <t>도어 모터</t>
    <phoneticPr fontId="1" type="noConversion"/>
  </si>
  <si>
    <t>기어드 30:1</t>
    <phoneticPr fontId="1" type="noConversion"/>
  </si>
  <si>
    <t>EA</t>
    <phoneticPr fontId="1" type="noConversion"/>
  </si>
  <si>
    <t>연동로프</t>
    <phoneticPr fontId="1" type="noConversion"/>
  </si>
  <si>
    <t>6∮</t>
    <phoneticPr fontId="1" type="noConversion"/>
  </si>
  <si>
    <t>개소</t>
    <phoneticPr fontId="1" type="noConversion"/>
  </si>
  <si>
    <t>도어 슈</t>
    <phoneticPr fontId="1" type="noConversion"/>
  </si>
  <si>
    <t>리미트스위치</t>
    <phoneticPr fontId="1" type="noConversion"/>
  </si>
  <si>
    <t>내선전공</t>
    <phoneticPr fontId="1" type="noConversion"/>
  </si>
  <si>
    <t>[ 보성우체국 화물용승강기 보수공사 ]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</si>
</sst>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#,###"/>
    <numFmt numFmtId="177" formatCode="#,###;\-#,###;#;"/>
    <numFmt numFmtId="178" formatCode="#,##0.00#;\-#,##0.00#;#"/>
    <numFmt numFmtId="179" formatCode="[DBNum4][$-412]&quot;일&quot;&quot;금&quot;\ \:\ General&quot;원&quot;\(&quot;₩&quot;"/>
    <numFmt numFmtId="180" formatCode="#,###\)"/>
    <numFmt numFmtId="181" formatCode="#,###.00;\-#,###.00;#.00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굴림체"/>
      <family val="3"/>
      <charset val="129"/>
    </font>
    <font>
      <sz val="11"/>
      <color theme="1"/>
      <name val="돋움체"/>
      <family val="3"/>
      <charset val="129"/>
    </font>
    <font>
      <b/>
      <u/>
      <sz val="16"/>
      <color theme="1"/>
      <name val="돋움체"/>
      <family val="3"/>
      <charset val="129"/>
    </font>
    <font>
      <sz val="11"/>
      <name val="돋움"/>
      <family val="3"/>
      <charset val="129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</cellStyleXfs>
  <cellXfs count="35">
    <xf numFmtId="0" fontId="0" fillId="0" borderId="0" xfId="0">
      <alignment vertical="center"/>
    </xf>
    <xf numFmtId="0" fontId="0" fillId="0" borderId="0" xfId="0" quotePrefix="1">
      <alignment vertical="center"/>
    </xf>
    <xf numFmtId="0" fontId="0" fillId="0" borderId="0" xfId="0" quotePrefix="1" applyAlignment="1">
      <alignment vertical="center"/>
    </xf>
    <xf numFmtId="0" fontId="0" fillId="0" borderId="0" xfId="0" applyAlignment="1">
      <alignment vertical="center"/>
    </xf>
    <xf numFmtId="0" fontId="2" fillId="0" borderId="1" xfId="0" quotePrefix="1" applyFont="1" applyBorder="1" applyAlignment="1">
      <alignment horizontal="center" vertical="center"/>
    </xf>
    <xf numFmtId="0" fontId="3" fillId="0" borderId="1" xfId="0" quotePrefix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177" fontId="3" fillId="0" borderId="1" xfId="0" applyNumberFormat="1" applyFont="1" applyBorder="1" applyAlignment="1">
      <alignment vertical="center" wrapText="1"/>
    </xf>
    <xf numFmtId="0" fontId="0" fillId="0" borderId="1" xfId="0" quotePrefix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178" fontId="3" fillId="0" borderId="1" xfId="0" applyNumberFormat="1" applyFont="1" applyBorder="1" applyAlignment="1">
      <alignment vertical="center" wrapText="1"/>
    </xf>
    <xf numFmtId="0" fontId="4" fillId="0" borderId="1" xfId="0" quotePrefix="1" applyFont="1" applyBorder="1" applyAlignment="1">
      <alignment horizontal="center" vertical="center" wrapText="1"/>
    </xf>
    <xf numFmtId="0" fontId="0" fillId="0" borderId="1" xfId="0" quotePrefix="1" applyFont="1" applyBorder="1" applyAlignment="1">
      <alignment horizontal="center" vertical="center" wrapText="1"/>
    </xf>
    <xf numFmtId="176" fontId="0" fillId="0" borderId="1" xfId="0" applyNumberFormat="1" applyFont="1" applyBorder="1" applyAlignment="1">
      <alignment vertical="center" wrapText="1"/>
    </xf>
    <xf numFmtId="0" fontId="0" fillId="0" borderId="1" xfId="0" quotePrefix="1" applyFont="1" applyBorder="1" applyAlignment="1">
      <alignment vertical="center" wrapText="1"/>
    </xf>
    <xf numFmtId="179" fontId="4" fillId="0" borderId="0" xfId="0" applyNumberFormat="1" applyFont="1" applyAlignment="1">
      <alignment vertical="center"/>
    </xf>
    <xf numFmtId="180" fontId="4" fillId="0" borderId="0" xfId="0" applyNumberFormat="1" applyFont="1" applyAlignment="1">
      <alignment horizontal="left" vertical="center"/>
    </xf>
    <xf numFmtId="0" fontId="0" fillId="0" borderId="1" xfId="0" quotePrefix="1" applyFont="1" applyBorder="1" applyAlignment="1">
      <alignment vertical="center" wrapText="1"/>
    </xf>
    <xf numFmtId="181" fontId="3" fillId="0" borderId="1" xfId="0" applyNumberFormat="1" applyFont="1" applyBorder="1" applyAlignment="1">
      <alignment vertical="center" wrapText="1"/>
    </xf>
    <xf numFmtId="0" fontId="0" fillId="0" borderId="1" xfId="0" quotePrefix="1" applyFont="1" applyBorder="1" applyAlignment="1">
      <alignment vertical="center" wrapText="1"/>
    </xf>
    <xf numFmtId="0" fontId="0" fillId="0" borderId="1" xfId="0" quotePrefix="1" applyFont="1" applyBorder="1" applyAlignment="1">
      <alignment horizontal="center" vertical="center" wrapText="1"/>
    </xf>
    <xf numFmtId="0" fontId="0" fillId="0" borderId="0" xfId="0" quotePrefix="1">
      <alignment vertical="center"/>
    </xf>
    <xf numFmtId="0" fontId="0" fillId="0" borderId="1" xfId="0" quotePrefix="1" applyFont="1" applyBorder="1" applyAlignment="1">
      <alignment vertical="center" wrapText="1"/>
    </xf>
    <xf numFmtId="0" fontId="0" fillId="0" borderId="1" xfId="0" quotePrefix="1" applyFont="1" applyBorder="1" applyAlignment="1">
      <alignment vertical="center" wrapText="1"/>
    </xf>
    <xf numFmtId="0" fontId="0" fillId="0" borderId="1" xfId="0" quotePrefix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0" xfId="0" quotePrefix="1" applyFont="1" applyAlignment="1">
      <alignment vertical="center"/>
    </xf>
    <xf numFmtId="0" fontId="4" fillId="0" borderId="1" xfId="0" quotePrefix="1" applyFont="1" applyBorder="1" applyAlignment="1">
      <alignment horizontal="center" vertical="center" wrapText="1"/>
    </xf>
    <xf numFmtId="0" fontId="0" fillId="0" borderId="1" xfId="0" quotePrefix="1" applyFont="1" applyBorder="1" applyAlignment="1">
      <alignment horizontal="distributed" vertical="center" wrapText="1"/>
    </xf>
    <xf numFmtId="0" fontId="0" fillId="0" borderId="2" xfId="0" quotePrefix="1" applyFont="1" applyBorder="1" applyAlignment="1">
      <alignment horizontal="center" vertical="center" wrapText="1"/>
    </xf>
    <xf numFmtId="0" fontId="0" fillId="0" borderId="3" xfId="0" quotePrefix="1" applyFont="1" applyBorder="1" applyAlignment="1">
      <alignment horizontal="center" vertical="center" wrapText="1"/>
    </xf>
    <xf numFmtId="0" fontId="0" fillId="0" borderId="4" xfId="0" quotePrefix="1" applyFont="1" applyBorder="1" applyAlignment="1">
      <alignment horizontal="center" vertical="center" wrapText="1"/>
    </xf>
    <xf numFmtId="0" fontId="0" fillId="0" borderId="0" xfId="0" quotePrefix="1">
      <alignment vertical="center"/>
    </xf>
    <xf numFmtId="0" fontId="0" fillId="0" borderId="0" xfId="0" quotePrefix="1" applyFont="1" applyAlignment="1">
      <alignment vertical="center"/>
    </xf>
    <xf numFmtId="0" fontId="2" fillId="0" borderId="1" xfId="0" quotePrefix="1" applyFont="1" applyBorder="1" applyAlignment="1">
      <alignment horizontal="center" vertical="center"/>
    </xf>
  </cellXfs>
  <cellStyles count="4">
    <cellStyle name="표준" xfId="0" builtinId="0"/>
    <cellStyle name="표준 2" xfId="1"/>
    <cellStyle name="표준 4" xfId="2"/>
    <cellStyle name="표준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tabSelected="1" topLeftCell="B1" workbookViewId="0">
      <selection activeCell="B1" sqref="B1:G1"/>
    </sheetView>
  </sheetViews>
  <sheetFormatPr defaultRowHeight="16.5" x14ac:dyDescent="0.3"/>
  <cols>
    <col min="1" max="1" width="0" hidden="1" customWidth="1"/>
    <col min="2" max="3" width="4.625" customWidth="1"/>
    <col min="4" max="4" width="35.625" customWidth="1"/>
    <col min="5" max="5" width="25.625" customWidth="1"/>
    <col min="6" max="6" width="60.625" customWidth="1"/>
    <col min="7" max="7" width="30.625" customWidth="1"/>
  </cols>
  <sheetData>
    <row r="1" spans="1:7" ht="24" customHeight="1" x14ac:dyDescent="0.3">
      <c r="B1" s="25" t="s">
        <v>66</v>
      </c>
      <c r="C1" s="25"/>
      <c r="D1" s="25"/>
      <c r="E1" s="25"/>
      <c r="F1" s="25"/>
      <c r="G1" s="25"/>
    </row>
    <row r="2" spans="1:7" ht="21.95" customHeight="1" x14ac:dyDescent="0.3">
      <c r="B2" s="26" t="s">
        <v>127</v>
      </c>
      <c r="C2" s="26"/>
      <c r="D2" s="26"/>
      <c r="E2" s="26"/>
      <c r="F2" s="15">
        <f>E22</f>
        <v>0</v>
      </c>
      <c r="G2" s="16">
        <f>E22</f>
        <v>0</v>
      </c>
    </row>
    <row r="3" spans="1:7" ht="21.95" customHeight="1" x14ac:dyDescent="0.3">
      <c r="B3" s="27" t="s">
        <v>67</v>
      </c>
      <c r="C3" s="27"/>
      <c r="D3" s="27"/>
      <c r="E3" s="11" t="s">
        <v>68</v>
      </c>
      <c r="F3" s="11" t="s">
        <v>69</v>
      </c>
      <c r="G3" s="11" t="s">
        <v>65</v>
      </c>
    </row>
    <row r="4" spans="1:7" ht="21.95" customHeight="1" x14ac:dyDescent="0.3">
      <c r="A4" s="1" t="s">
        <v>73</v>
      </c>
      <c r="B4" s="28" t="s">
        <v>70</v>
      </c>
      <c r="C4" s="28" t="s">
        <v>71</v>
      </c>
      <c r="D4" s="12" t="s">
        <v>74</v>
      </c>
      <c r="E4" s="13">
        <f>내역서!F19</f>
        <v>0</v>
      </c>
      <c r="F4" s="8" t="s">
        <v>46</v>
      </c>
      <c r="G4" s="8" t="s">
        <v>46</v>
      </c>
    </row>
    <row r="5" spans="1:7" ht="21.95" customHeight="1" x14ac:dyDescent="0.3">
      <c r="A5" s="1" t="s">
        <v>75</v>
      </c>
      <c r="B5" s="28"/>
      <c r="C5" s="28"/>
      <c r="D5" s="12" t="s">
        <v>76</v>
      </c>
      <c r="E5" s="13">
        <v>0</v>
      </c>
      <c r="F5" s="8" t="s">
        <v>46</v>
      </c>
      <c r="G5" s="8" t="s">
        <v>46</v>
      </c>
    </row>
    <row r="6" spans="1:7" ht="21.95" customHeight="1" x14ac:dyDescent="0.3">
      <c r="A6" s="1" t="s">
        <v>77</v>
      </c>
      <c r="B6" s="28"/>
      <c r="C6" s="28"/>
      <c r="D6" s="12" t="s">
        <v>78</v>
      </c>
      <c r="E6" s="13">
        <v>0</v>
      </c>
      <c r="F6" s="8" t="s">
        <v>46</v>
      </c>
      <c r="G6" s="8" t="s">
        <v>46</v>
      </c>
    </row>
    <row r="7" spans="1:7" ht="21.95" customHeight="1" x14ac:dyDescent="0.3">
      <c r="A7" s="1" t="s">
        <v>79</v>
      </c>
      <c r="B7" s="28"/>
      <c r="C7" s="28"/>
      <c r="D7" s="12" t="s">
        <v>80</v>
      </c>
      <c r="E7" s="13">
        <f>TRUNC(E4+E5-E6, 0)</f>
        <v>0</v>
      </c>
      <c r="F7" s="8" t="s">
        <v>46</v>
      </c>
      <c r="G7" s="8" t="s">
        <v>46</v>
      </c>
    </row>
    <row r="8" spans="1:7" ht="21.95" customHeight="1" x14ac:dyDescent="0.3">
      <c r="A8" s="1" t="s">
        <v>81</v>
      </c>
      <c r="B8" s="28"/>
      <c r="C8" s="28" t="s">
        <v>72</v>
      </c>
      <c r="D8" s="12" t="s">
        <v>82</v>
      </c>
      <c r="E8" s="13">
        <f>내역서!H19</f>
        <v>0</v>
      </c>
      <c r="F8" s="8" t="s">
        <v>46</v>
      </c>
      <c r="G8" s="8" t="s">
        <v>46</v>
      </c>
    </row>
    <row r="9" spans="1:7" ht="21.95" customHeight="1" x14ac:dyDescent="0.3">
      <c r="A9" s="1" t="s">
        <v>83</v>
      </c>
      <c r="B9" s="28"/>
      <c r="C9" s="28"/>
      <c r="D9" s="12" t="s">
        <v>84</v>
      </c>
      <c r="E9" s="13">
        <f>TRUNC(E8*0.125, 0)</f>
        <v>0</v>
      </c>
      <c r="F9" s="22" t="s">
        <v>123</v>
      </c>
      <c r="G9" s="8" t="s">
        <v>46</v>
      </c>
    </row>
    <row r="10" spans="1:7" ht="21.95" customHeight="1" x14ac:dyDescent="0.3">
      <c r="A10" s="1" t="s">
        <v>85</v>
      </c>
      <c r="B10" s="28"/>
      <c r="C10" s="28"/>
      <c r="D10" s="12" t="s">
        <v>80</v>
      </c>
      <c r="E10" s="13">
        <f>TRUNC(E8+E9, 0)</f>
        <v>0</v>
      </c>
      <c r="F10" s="8" t="s">
        <v>46</v>
      </c>
      <c r="G10" s="8" t="s">
        <v>46</v>
      </c>
    </row>
    <row r="11" spans="1:7" ht="21.95" customHeight="1" x14ac:dyDescent="0.3">
      <c r="A11" s="21"/>
      <c r="B11" s="28"/>
      <c r="C11" s="29" t="s">
        <v>119</v>
      </c>
      <c r="D11" s="20" t="s">
        <v>120</v>
      </c>
      <c r="E11" s="13">
        <f>내역서!J19</f>
        <v>0</v>
      </c>
      <c r="F11" s="19"/>
      <c r="G11" s="19"/>
    </row>
    <row r="12" spans="1:7" ht="21.95" customHeight="1" x14ac:dyDescent="0.3">
      <c r="A12" s="1" t="s">
        <v>86</v>
      </c>
      <c r="B12" s="28"/>
      <c r="C12" s="30"/>
      <c r="D12" s="12" t="s">
        <v>87</v>
      </c>
      <c r="E12" s="13">
        <f>TRUNC(E10*0.037, 0)</f>
        <v>0</v>
      </c>
      <c r="F12" s="17" t="s">
        <v>117</v>
      </c>
      <c r="G12" s="8" t="s">
        <v>46</v>
      </c>
    </row>
    <row r="13" spans="1:7" ht="21.95" customHeight="1" x14ac:dyDescent="0.3">
      <c r="A13" s="1" t="s">
        <v>88</v>
      </c>
      <c r="B13" s="28"/>
      <c r="C13" s="30"/>
      <c r="D13" s="12" t="s">
        <v>89</v>
      </c>
      <c r="E13" s="13">
        <f>TRUNC(E10*0.0101, 0)</f>
        <v>0</v>
      </c>
      <c r="F13" s="22" t="s">
        <v>125</v>
      </c>
      <c r="G13" s="8" t="s">
        <v>46</v>
      </c>
    </row>
    <row r="14" spans="1:7" ht="21.95" customHeight="1" x14ac:dyDescent="0.3">
      <c r="A14" s="1" t="s">
        <v>90</v>
      </c>
      <c r="B14" s="28"/>
      <c r="C14" s="30"/>
      <c r="D14" s="12" t="s">
        <v>91</v>
      </c>
      <c r="E14" s="13">
        <f>TRUNC((E7+E10)*0.078, 0)</f>
        <v>0</v>
      </c>
      <c r="F14" s="22" t="s">
        <v>124</v>
      </c>
      <c r="G14" s="8" t="s">
        <v>46</v>
      </c>
    </row>
    <row r="15" spans="1:7" ht="21.95" customHeight="1" x14ac:dyDescent="0.3">
      <c r="A15" s="1" t="s">
        <v>92</v>
      </c>
      <c r="B15" s="28"/>
      <c r="C15" s="31"/>
      <c r="D15" s="12" t="s">
        <v>80</v>
      </c>
      <c r="E15" s="13">
        <f>TRUNC(E12+E13+E14, 0)</f>
        <v>0</v>
      </c>
      <c r="F15" s="8" t="s">
        <v>46</v>
      </c>
      <c r="G15" s="8" t="s">
        <v>46</v>
      </c>
    </row>
    <row r="16" spans="1:7" ht="21.95" customHeight="1" x14ac:dyDescent="0.3">
      <c r="A16" s="1" t="s">
        <v>93</v>
      </c>
      <c r="B16" s="23" t="s">
        <v>94</v>
      </c>
      <c r="C16" s="23"/>
      <c r="D16" s="24"/>
      <c r="E16" s="13">
        <f>TRUNC(E7+E10+E15, 0)</f>
        <v>0</v>
      </c>
      <c r="F16" s="8" t="s">
        <v>46</v>
      </c>
      <c r="G16" s="8" t="s">
        <v>46</v>
      </c>
    </row>
    <row r="17" spans="1:7" ht="21.95" customHeight="1" x14ac:dyDescent="0.3">
      <c r="A17" s="1" t="s">
        <v>95</v>
      </c>
      <c r="B17" s="23" t="s">
        <v>96</v>
      </c>
      <c r="C17" s="23"/>
      <c r="D17" s="24"/>
      <c r="E17" s="13">
        <f>TRUNC(E16*0.06, 0)</f>
        <v>0</v>
      </c>
      <c r="F17" s="8" t="s">
        <v>97</v>
      </c>
      <c r="G17" s="8" t="s">
        <v>46</v>
      </c>
    </row>
    <row r="18" spans="1:7" ht="21.95" customHeight="1" x14ac:dyDescent="0.3">
      <c r="A18" s="1" t="s">
        <v>98</v>
      </c>
      <c r="B18" s="23" t="s">
        <v>99</v>
      </c>
      <c r="C18" s="23"/>
      <c r="D18" s="24"/>
      <c r="E18" s="13">
        <f>TRUNC((E10+E15+E17)*0.15, 0)</f>
        <v>0</v>
      </c>
      <c r="F18" s="22" t="s">
        <v>126</v>
      </c>
      <c r="G18" s="8" t="s">
        <v>46</v>
      </c>
    </row>
    <row r="19" spans="1:7" ht="21.95" customHeight="1" x14ac:dyDescent="0.3">
      <c r="A19" s="1" t="s">
        <v>100</v>
      </c>
      <c r="B19" s="23" t="s">
        <v>101</v>
      </c>
      <c r="C19" s="23"/>
      <c r="D19" s="24"/>
      <c r="E19" s="13">
        <f>TRUNC(E16+E17+E18, 0)</f>
        <v>0</v>
      </c>
      <c r="F19" s="8" t="s">
        <v>46</v>
      </c>
      <c r="G19" s="8" t="s">
        <v>46</v>
      </c>
    </row>
    <row r="20" spans="1:7" ht="21.95" customHeight="1" x14ac:dyDescent="0.3">
      <c r="A20" s="1" t="s">
        <v>102</v>
      </c>
      <c r="B20" s="23" t="s">
        <v>103</v>
      </c>
      <c r="C20" s="23"/>
      <c r="D20" s="24"/>
      <c r="E20" s="13">
        <f>TRUNC(E19*0.1, 0)</f>
        <v>0</v>
      </c>
      <c r="F20" s="8" t="s">
        <v>104</v>
      </c>
      <c r="G20" s="8" t="s">
        <v>46</v>
      </c>
    </row>
    <row r="21" spans="1:7" ht="21.95" customHeight="1" x14ac:dyDescent="0.3">
      <c r="A21" s="1" t="s">
        <v>105</v>
      </c>
      <c r="B21" s="23" t="s">
        <v>106</v>
      </c>
      <c r="C21" s="23"/>
      <c r="D21" s="24"/>
      <c r="E21" s="13">
        <f>TRUNC(E19+E20, 0)</f>
        <v>0</v>
      </c>
      <c r="F21" s="8" t="s">
        <v>46</v>
      </c>
      <c r="G21" s="8" t="s">
        <v>46</v>
      </c>
    </row>
    <row r="22" spans="1:7" ht="21.95" customHeight="1" x14ac:dyDescent="0.3">
      <c r="A22" s="1" t="s">
        <v>107</v>
      </c>
      <c r="B22" s="23" t="s">
        <v>108</v>
      </c>
      <c r="C22" s="23"/>
      <c r="D22" s="24"/>
      <c r="E22" s="13">
        <f>TRUNC(E21+0, -3)</f>
        <v>0</v>
      </c>
      <c r="F22" s="14" t="s">
        <v>114</v>
      </c>
      <c r="G22" s="8" t="s">
        <v>46</v>
      </c>
    </row>
  </sheetData>
  <mergeCells count="14">
    <mergeCell ref="B1:G1"/>
    <mergeCell ref="B2:E2"/>
    <mergeCell ref="B3:D3"/>
    <mergeCell ref="B4:B15"/>
    <mergeCell ref="C4:C7"/>
    <mergeCell ref="C8:C10"/>
    <mergeCell ref="C11:C15"/>
    <mergeCell ref="B22:D22"/>
    <mergeCell ref="B16:D16"/>
    <mergeCell ref="B17:D17"/>
    <mergeCell ref="B18:D18"/>
    <mergeCell ref="B19:D19"/>
    <mergeCell ref="B20:D20"/>
    <mergeCell ref="B21:D21"/>
  </mergeCells>
  <phoneticPr fontId="1" type="noConversion"/>
  <pageMargins left="0.78740157480314954" right="0" top="0.39370078740157477" bottom="0.39370078740157477" header="0" footer="0"/>
  <pageSetup paperSize="9" scale="77" fitToHeight="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9"/>
  <sheetViews>
    <sheetView topLeftCell="A16" zoomScaleNormal="100" workbookViewId="0">
      <selection activeCell="D15" sqref="D15:D16"/>
    </sheetView>
  </sheetViews>
  <sheetFormatPr defaultRowHeight="16.5" x14ac:dyDescent="0.3"/>
  <cols>
    <col min="1" max="2" width="30.625" customWidth="1"/>
    <col min="3" max="3" width="4.625" customWidth="1"/>
    <col min="4" max="4" width="8.625" customWidth="1"/>
    <col min="5" max="12" width="13.625" customWidth="1"/>
    <col min="13" max="13" width="12.625" customWidth="1"/>
    <col min="14" max="43" width="2.625" hidden="1" customWidth="1"/>
    <col min="44" max="44" width="10.625" hidden="1" customWidth="1"/>
    <col min="45" max="46" width="1.625" hidden="1" customWidth="1"/>
    <col min="47" max="47" width="24.625" hidden="1" customWidth="1"/>
    <col min="48" max="48" width="10.625" hidden="1" customWidth="1"/>
  </cols>
  <sheetData>
    <row r="1" spans="1:48" ht="30" customHeight="1" x14ac:dyDescent="0.3">
      <c r="A1" s="33" t="s">
        <v>137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48" ht="30" customHeight="1" x14ac:dyDescent="0.3">
      <c r="A2" s="34" t="s">
        <v>0</v>
      </c>
      <c r="B2" s="34" t="s">
        <v>1</v>
      </c>
      <c r="C2" s="34" t="s">
        <v>2</v>
      </c>
      <c r="D2" s="34" t="s">
        <v>3</v>
      </c>
      <c r="E2" s="34" t="s">
        <v>4</v>
      </c>
      <c r="F2" s="34"/>
      <c r="G2" s="34" t="s">
        <v>7</v>
      </c>
      <c r="H2" s="34"/>
      <c r="I2" s="34" t="s">
        <v>8</v>
      </c>
      <c r="J2" s="34"/>
      <c r="K2" s="34" t="s">
        <v>9</v>
      </c>
      <c r="L2" s="34"/>
      <c r="M2" s="34" t="s">
        <v>10</v>
      </c>
      <c r="N2" s="32" t="s">
        <v>15</v>
      </c>
      <c r="O2" s="32" t="s">
        <v>12</v>
      </c>
      <c r="P2" s="32" t="s">
        <v>16</v>
      </c>
      <c r="Q2" s="32" t="s">
        <v>11</v>
      </c>
      <c r="R2" s="32" t="s">
        <v>17</v>
      </c>
      <c r="S2" s="32" t="s">
        <v>18</v>
      </c>
      <c r="T2" s="32" t="s">
        <v>19</v>
      </c>
      <c r="U2" s="32" t="s">
        <v>20</v>
      </c>
      <c r="V2" s="32" t="s">
        <v>21</v>
      </c>
      <c r="W2" s="32" t="s">
        <v>22</v>
      </c>
      <c r="X2" s="32" t="s">
        <v>23</v>
      </c>
      <c r="Y2" s="32" t="s">
        <v>24</v>
      </c>
      <c r="Z2" s="32" t="s">
        <v>25</v>
      </c>
      <c r="AA2" s="32" t="s">
        <v>26</v>
      </c>
      <c r="AB2" s="32" t="s">
        <v>27</v>
      </c>
      <c r="AC2" s="32" t="s">
        <v>28</v>
      </c>
      <c r="AD2" s="32" t="s">
        <v>29</v>
      </c>
      <c r="AE2" s="32" t="s">
        <v>30</v>
      </c>
      <c r="AF2" s="32" t="s">
        <v>31</v>
      </c>
      <c r="AG2" s="32" t="s">
        <v>32</v>
      </c>
      <c r="AH2" s="32" t="s">
        <v>33</v>
      </c>
      <c r="AI2" s="32" t="s">
        <v>34</v>
      </c>
      <c r="AJ2" s="32" t="s">
        <v>35</v>
      </c>
      <c r="AK2" s="32" t="s">
        <v>36</v>
      </c>
      <c r="AL2" s="32" t="s">
        <v>37</v>
      </c>
      <c r="AM2" s="32" t="s">
        <v>38</v>
      </c>
      <c r="AN2" s="32" t="s">
        <v>39</v>
      </c>
      <c r="AO2" s="32" t="s">
        <v>40</v>
      </c>
      <c r="AP2" s="32" t="s">
        <v>41</v>
      </c>
      <c r="AQ2" s="32" t="s">
        <v>42</v>
      </c>
      <c r="AR2" s="32" t="s">
        <v>43</v>
      </c>
      <c r="AS2" s="32" t="s">
        <v>13</v>
      </c>
      <c r="AT2" s="32" t="s">
        <v>14</v>
      </c>
      <c r="AU2" s="32" t="s">
        <v>44</v>
      </c>
      <c r="AV2" s="32" t="s">
        <v>45</v>
      </c>
    </row>
    <row r="3" spans="1:48" ht="30" customHeight="1" x14ac:dyDescent="0.3">
      <c r="A3" s="34"/>
      <c r="B3" s="34"/>
      <c r="C3" s="34"/>
      <c r="D3" s="34"/>
      <c r="E3" s="4" t="s">
        <v>5</v>
      </c>
      <c r="F3" s="4" t="s">
        <v>6</v>
      </c>
      <c r="G3" s="4" t="s">
        <v>5</v>
      </c>
      <c r="H3" s="4" t="s">
        <v>6</v>
      </c>
      <c r="I3" s="4" t="s">
        <v>5</v>
      </c>
      <c r="J3" s="4" t="s">
        <v>6</v>
      </c>
      <c r="K3" s="4" t="s">
        <v>5</v>
      </c>
      <c r="L3" s="4" t="s">
        <v>6</v>
      </c>
      <c r="M3" s="34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</row>
    <row r="4" spans="1:48" ht="30" customHeight="1" x14ac:dyDescent="0.3">
      <c r="A4" s="5" t="s">
        <v>109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3"/>
      <c r="O4" s="3"/>
      <c r="P4" s="3"/>
      <c r="Q4" s="2" t="s">
        <v>47</v>
      </c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</row>
    <row r="5" spans="1:48" ht="30" customHeight="1" x14ac:dyDescent="0.3">
      <c r="A5" s="5" t="s">
        <v>128</v>
      </c>
      <c r="B5" s="5" t="s">
        <v>129</v>
      </c>
      <c r="C5" s="5" t="s">
        <v>130</v>
      </c>
      <c r="D5" s="9">
        <v>4</v>
      </c>
      <c r="E5" s="7"/>
      <c r="F5" s="7">
        <f t="shared" ref="F5" si="0">TRUNC(E5*D5, 0)</f>
        <v>0</v>
      </c>
      <c r="G5" s="7"/>
      <c r="H5" s="7">
        <f t="shared" ref="H5" si="1">TRUNC(G5*D5, 0)</f>
        <v>0</v>
      </c>
      <c r="I5" s="7"/>
      <c r="J5" s="7">
        <f t="shared" ref="J5" si="2">TRUNC(I5*D5, 0)</f>
        <v>0</v>
      </c>
      <c r="K5" s="7">
        <f t="shared" ref="K5" si="3">TRUNC(E5+G5+I5, 0)</f>
        <v>0</v>
      </c>
      <c r="L5" s="7">
        <f t="shared" ref="L5" si="4">TRUNC(F5+H5+J5, 0)</f>
        <v>0</v>
      </c>
      <c r="M5" s="5"/>
      <c r="N5" s="2"/>
      <c r="O5" s="2"/>
      <c r="P5" s="2"/>
      <c r="Q5" s="2"/>
      <c r="R5" s="2"/>
      <c r="S5" s="2"/>
      <c r="T5" s="2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2"/>
      <c r="AS5" s="2"/>
      <c r="AT5" s="3"/>
      <c r="AU5" s="2"/>
      <c r="AV5" s="3"/>
    </row>
    <row r="6" spans="1:48" ht="30" customHeight="1" x14ac:dyDescent="0.3">
      <c r="A6" s="5" t="s">
        <v>131</v>
      </c>
      <c r="B6" s="5" t="s">
        <v>132</v>
      </c>
      <c r="C6" s="5" t="s">
        <v>133</v>
      </c>
      <c r="D6" s="9">
        <v>4</v>
      </c>
      <c r="E6" s="7"/>
      <c r="F6" s="7">
        <f t="shared" ref="F6:F8" si="5">TRUNC(E6*D6, 0)</f>
        <v>0</v>
      </c>
      <c r="G6" s="7"/>
      <c r="H6" s="7">
        <f t="shared" ref="H6:H8" si="6">TRUNC(G6*D6, 0)</f>
        <v>0</v>
      </c>
      <c r="I6" s="7"/>
      <c r="J6" s="7">
        <f t="shared" ref="J6:J8" si="7">TRUNC(I6*D6, 0)</f>
        <v>0</v>
      </c>
      <c r="K6" s="7">
        <f t="shared" ref="K6:K8" si="8">TRUNC(E6+G6+I6, 0)</f>
        <v>0</v>
      </c>
      <c r="L6" s="7">
        <f t="shared" ref="L6:L8" si="9">TRUNC(F6+H6+J6, 0)</f>
        <v>0</v>
      </c>
      <c r="M6" s="5"/>
      <c r="N6" s="2"/>
      <c r="O6" s="2"/>
      <c r="P6" s="2"/>
      <c r="Q6" s="2"/>
      <c r="R6" s="2"/>
      <c r="S6" s="2"/>
      <c r="T6" s="2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2"/>
      <c r="AS6" s="2"/>
      <c r="AT6" s="3"/>
      <c r="AU6" s="2"/>
      <c r="AV6" s="3"/>
    </row>
    <row r="7" spans="1:48" ht="30" customHeight="1" x14ac:dyDescent="0.3">
      <c r="A7" s="5" t="s">
        <v>134</v>
      </c>
      <c r="B7" s="5"/>
      <c r="C7" s="5" t="s">
        <v>130</v>
      </c>
      <c r="D7" s="9">
        <v>32</v>
      </c>
      <c r="E7" s="7"/>
      <c r="F7" s="7">
        <f t="shared" si="5"/>
        <v>0</v>
      </c>
      <c r="G7" s="7"/>
      <c r="H7" s="7">
        <f t="shared" si="6"/>
        <v>0</v>
      </c>
      <c r="I7" s="7"/>
      <c r="J7" s="7">
        <f t="shared" si="7"/>
        <v>0</v>
      </c>
      <c r="K7" s="7">
        <f t="shared" si="8"/>
        <v>0</v>
      </c>
      <c r="L7" s="7">
        <f t="shared" si="9"/>
        <v>0</v>
      </c>
      <c r="M7" s="5"/>
      <c r="N7" s="2"/>
      <c r="O7" s="2"/>
      <c r="P7" s="2"/>
      <c r="Q7" s="2"/>
      <c r="R7" s="2"/>
      <c r="S7" s="2"/>
      <c r="T7" s="2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2"/>
      <c r="AS7" s="2"/>
      <c r="AT7" s="3"/>
      <c r="AU7" s="2"/>
      <c r="AV7" s="3"/>
    </row>
    <row r="8" spans="1:48" ht="30" customHeight="1" x14ac:dyDescent="0.3">
      <c r="A8" s="5" t="s">
        <v>135</v>
      </c>
      <c r="B8" s="5"/>
      <c r="C8" s="5" t="s">
        <v>130</v>
      </c>
      <c r="D8" s="9">
        <v>12</v>
      </c>
      <c r="E8" s="7"/>
      <c r="F8" s="7">
        <f t="shared" si="5"/>
        <v>0</v>
      </c>
      <c r="G8" s="7"/>
      <c r="H8" s="7">
        <f t="shared" si="6"/>
        <v>0</v>
      </c>
      <c r="I8" s="7"/>
      <c r="J8" s="7">
        <f t="shared" si="7"/>
        <v>0</v>
      </c>
      <c r="K8" s="7">
        <f t="shared" si="8"/>
        <v>0</v>
      </c>
      <c r="L8" s="7">
        <f t="shared" si="9"/>
        <v>0</v>
      </c>
      <c r="M8" s="5"/>
      <c r="N8" s="2"/>
      <c r="O8" s="2"/>
      <c r="P8" s="2"/>
      <c r="Q8" s="2"/>
      <c r="R8" s="2"/>
      <c r="S8" s="2"/>
      <c r="T8" s="2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2"/>
      <c r="AS8" s="2"/>
      <c r="AT8" s="3"/>
      <c r="AU8" s="2"/>
      <c r="AV8" s="3"/>
    </row>
    <row r="9" spans="1:48" ht="30" customHeight="1" x14ac:dyDescent="0.3">
      <c r="A9" s="5" t="s">
        <v>116</v>
      </c>
      <c r="B9" s="5" t="s">
        <v>121</v>
      </c>
      <c r="C9" s="5" t="s">
        <v>111</v>
      </c>
      <c r="D9" s="9">
        <v>1</v>
      </c>
      <c r="E9" s="7"/>
      <c r="F9" s="7">
        <f t="shared" ref="F9" si="10">TRUNC(E9*D9, 0)</f>
        <v>0</v>
      </c>
      <c r="G9" s="7"/>
      <c r="H9" s="7">
        <f t="shared" ref="H9" si="11">TRUNC(G9*D9, 0)</f>
        <v>0</v>
      </c>
      <c r="I9" s="7"/>
      <c r="J9" s="7">
        <f t="shared" ref="J9" si="12">TRUNC(I9*D9, 0)</f>
        <v>0</v>
      </c>
      <c r="K9" s="7">
        <f t="shared" ref="K9" si="13">TRUNC(E9+G9+I9, 0)</f>
        <v>0</v>
      </c>
      <c r="L9" s="7">
        <f t="shared" ref="L9" si="14">TRUNC(F9+H9+J9, 0)</f>
        <v>0</v>
      </c>
      <c r="M9" s="5" t="s">
        <v>46</v>
      </c>
      <c r="N9" s="2"/>
      <c r="O9" s="2"/>
      <c r="P9" s="2"/>
      <c r="Q9" s="2"/>
      <c r="R9" s="2"/>
      <c r="S9" s="2"/>
      <c r="T9" s="2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2"/>
      <c r="AS9" s="2"/>
      <c r="AT9" s="3"/>
      <c r="AU9" s="2"/>
      <c r="AV9" s="3"/>
    </row>
    <row r="10" spans="1:48" ht="30" customHeight="1" x14ac:dyDescent="0.3">
      <c r="A10" s="5" t="s">
        <v>115</v>
      </c>
      <c r="B10" s="5" t="s">
        <v>122</v>
      </c>
      <c r="C10" s="5" t="s">
        <v>111</v>
      </c>
      <c r="D10" s="6">
        <v>1</v>
      </c>
      <c r="E10" s="7"/>
      <c r="F10" s="7">
        <f t="shared" ref="F10:F13" si="15">TRUNC(E10*D10, 0)</f>
        <v>0</v>
      </c>
      <c r="G10" s="7"/>
      <c r="H10" s="7">
        <f t="shared" ref="H10:H13" si="16">TRUNC(G10*D10, 0)</f>
        <v>0</v>
      </c>
      <c r="I10" s="7"/>
      <c r="J10" s="7">
        <f t="shared" ref="J10:J13" si="17">TRUNC(I10*D10, 0)</f>
        <v>0</v>
      </c>
      <c r="K10" s="7">
        <f t="shared" ref="K10:L13" si="18">TRUNC(E10+G10+I10, 0)</f>
        <v>0</v>
      </c>
      <c r="L10" s="7">
        <f t="shared" si="18"/>
        <v>0</v>
      </c>
      <c r="M10" s="5" t="s">
        <v>46</v>
      </c>
      <c r="N10" s="2" t="s">
        <v>50</v>
      </c>
      <c r="O10" s="2" t="s">
        <v>46</v>
      </c>
      <c r="P10" s="2" t="s">
        <v>46</v>
      </c>
      <c r="Q10" s="2" t="s">
        <v>47</v>
      </c>
      <c r="R10" s="2" t="s">
        <v>49</v>
      </c>
      <c r="S10" s="2" t="s">
        <v>48</v>
      </c>
      <c r="T10" s="2" t="s">
        <v>48</v>
      </c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2" t="s">
        <v>46</v>
      </c>
      <c r="AS10" s="2" t="s">
        <v>46</v>
      </c>
      <c r="AT10" s="3"/>
      <c r="AU10" s="2" t="s">
        <v>51</v>
      </c>
      <c r="AV10" s="3">
        <v>10</v>
      </c>
    </row>
    <row r="11" spans="1:48" ht="30" customHeight="1" x14ac:dyDescent="0.3">
      <c r="A11" s="5"/>
      <c r="B11" s="5"/>
      <c r="C11" s="5"/>
      <c r="D11" s="9"/>
      <c r="E11" s="7"/>
      <c r="F11" s="7"/>
      <c r="G11" s="7"/>
      <c r="H11" s="7"/>
      <c r="I11" s="7"/>
      <c r="J11" s="7"/>
      <c r="K11" s="7"/>
      <c r="L11" s="7"/>
      <c r="M11" s="5"/>
      <c r="N11" s="2"/>
      <c r="O11" s="2"/>
      <c r="P11" s="2"/>
      <c r="Q11" s="2"/>
      <c r="R11" s="2"/>
      <c r="S11" s="2"/>
      <c r="T11" s="2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2"/>
      <c r="AS11" s="2"/>
      <c r="AT11" s="3"/>
      <c r="AU11" s="2"/>
      <c r="AV11" s="3"/>
    </row>
    <row r="12" spans="1:48" ht="30" customHeight="1" x14ac:dyDescent="0.3">
      <c r="A12" s="5"/>
      <c r="B12" s="5"/>
      <c r="C12" s="5"/>
      <c r="D12" s="9"/>
      <c r="E12" s="7"/>
      <c r="F12" s="7"/>
      <c r="G12" s="7"/>
      <c r="H12" s="7"/>
      <c r="I12" s="7"/>
      <c r="J12" s="7"/>
      <c r="K12" s="7"/>
      <c r="L12" s="7"/>
      <c r="M12" s="5"/>
      <c r="N12" s="2"/>
      <c r="O12" s="2"/>
      <c r="P12" s="2"/>
      <c r="Q12" s="2"/>
      <c r="R12" s="2"/>
      <c r="S12" s="2"/>
      <c r="T12" s="2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2"/>
      <c r="AS12" s="2"/>
      <c r="AT12" s="3"/>
      <c r="AU12" s="2"/>
      <c r="AV12" s="3"/>
    </row>
    <row r="13" spans="1:48" ht="30" customHeight="1" x14ac:dyDescent="0.3">
      <c r="A13" s="5"/>
      <c r="B13" s="5"/>
      <c r="C13" s="5"/>
      <c r="D13" s="6"/>
      <c r="E13" s="7"/>
      <c r="F13" s="7">
        <f t="shared" si="15"/>
        <v>0</v>
      </c>
      <c r="G13" s="7"/>
      <c r="H13" s="7">
        <f t="shared" si="16"/>
        <v>0</v>
      </c>
      <c r="I13" s="7"/>
      <c r="J13" s="7">
        <f t="shared" si="17"/>
        <v>0</v>
      </c>
      <c r="K13" s="7">
        <f t="shared" si="18"/>
        <v>0</v>
      </c>
      <c r="L13" s="7">
        <f t="shared" si="18"/>
        <v>0</v>
      </c>
      <c r="M13" s="5" t="s">
        <v>46</v>
      </c>
      <c r="N13" s="2" t="s">
        <v>52</v>
      </c>
      <c r="O13" s="2" t="s">
        <v>46</v>
      </c>
      <c r="P13" s="2" t="s">
        <v>46</v>
      </c>
      <c r="Q13" s="2" t="s">
        <v>47</v>
      </c>
      <c r="R13" s="2" t="s">
        <v>48</v>
      </c>
      <c r="S13" s="2" t="s">
        <v>49</v>
      </c>
      <c r="T13" s="2" t="s">
        <v>48</v>
      </c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2" t="s">
        <v>46</v>
      </c>
      <c r="AS13" s="2" t="s">
        <v>46</v>
      </c>
      <c r="AT13" s="3"/>
      <c r="AU13" s="2" t="s">
        <v>53</v>
      </c>
      <c r="AV13" s="3">
        <v>29</v>
      </c>
    </row>
    <row r="14" spans="1:48" ht="30" customHeight="1" x14ac:dyDescent="0.3">
      <c r="A14" s="5" t="s">
        <v>110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3"/>
      <c r="O14" s="3"/>
      <c r="P14" s="3"/>
      <c r="Q14" s="2" t="s">
        <v>56</v>
      </c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</row>
    <row r="15" spans="1:48" ht="30" customHeight="1" x14ac:dyDescent="0.3">
      <c r="A15" s="5" t="s">
        <v>118</v>
      </c>
      <c r="B15" s="5" t="s">
        <v>112</v>
      </c>
      <c r="C15" s="5" t="s">
        <v>113</v>
      </c>
      <c r="D15" s="6"/>
      <c r="E15" s="7"/>
      <c r="F15" s="7">
        <f t="shared" ref="F15:F18" si="19">TRUNC(E15*D15, 0)</f>
        <v>0</v>
      </c>
      <c r="G15" s="10"/>
      <c r="H15" s="7">
        <f t="shared" ref="H15:H18" si="20">TRUNC(G15*D15, 0)</f>
        <v>0</v>
      </c>
      <c r="I15" s="7"/>
      <c r="J15" s="7">
        <f t="shared" ref="J15:J18" si="21">TRUNC(I15*D15, 0)</f>
        <v>0</v>
      </c>
      <c r="K15" s="7">
        <f t="shared" ref="K15:K18" si="22">TRUNC(E15+G15+I15, 0)</f>
        <v>0</v>
      </c>
      <c r="L15" s="7">
        <f t="shared" ref="L15:L18" si="23">TRUNC(F15+H15+J15, 0)</f>
        <v>0</v>
      </c>
      <c r="M15" s="5" t="s">
        <v>46</v>
      </c>
      <c r="N15" s="2" t="s">
        <v>57</v>
      </c>
      <c r="O15" s="2" t="s">
        <v>46</v>
      </c>
      <c r="P15" s="2" t="s">
        <v>46</v>
      </c>
      <c r="Q15" s="2" t="s">
        <v>56</v>
      </c>
      <c r="R15" s="2" t="s">
        <v>49</v>
      </c>
      <c r="S15" s="2" t="s">
        <v>48</v>
      </c>
      <c r="T15" s="2" t="s">
        <v>48</v>
      </c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2" t="s">
        <v>46</v>
      </c>
      <c r="AS15" s="2" t="s">
        <v>46</v>
      </c>
      <c r="AT15" s="3"/>
      <c r="AU15" s="2" t="s">
        <v>58</v>
      </c>
      <c r="AV15" s="3">
        <v>35</v>
      </c>
    </row>
    <row r="16" spans="1:48" ht="30" customHeight="1" x14ac:dyDescent="0.3">
      <c r="A16" s="5" t="s">
        <v>136</v>
      </c>
      <c r="B16" s="5" t="s">
        <v>112</v>
      </c>
      <c r="C16" s="5" t="s">
        <v>113</v>
      </c>
      <c r="D16" s="9"/>
      <c r="E16" s="7"/>
      <c r="F16" s="7">
        <f t="shared" ref="F16" si="24">TRUNC(E16*D16, 0)</f>
        <v>0</v>
      </c>
      <c r="G16" s="18"/>
      <c r="H16" s="7">
        <f t="shared" si="20"/>
        <v>0</v>
      </c>
      <c r="I16" s="7"/>
      <c r="J16" s="7">
        <f t="shared" si="21"/>
        <v>0</v>
      </c>
      <c r="K16" s="7">
        <f t="shared" si="22"/>
        <v>0</v>
      </c>
      <c r="L16" s="7">
        <f t="shared" si="23"/>
        <v>0</v>
      </c>
      <c r="M16" s="5" t="s">
        <v>46</v>
      </c>
      <c r="N16" s="2" t="s">
        <v>59</v>
      </c>
      <c r="O16" s="2" t="s">
        <v>46</v>
      </c>
      <c r="P16" s="2" t="s">
        <v>46</v>
      </c>
      <c r="Q16" s="2" t="s">
        <v>56</v>
      </c>
      <c r="R16" s="2" t="s">
        <v>49</v>
      </c>
      <c r="S16" s="2" t="s">
        <v>48</v>
      </c>
      <c r="T16" s="2" t="s">
        <v>48</v>
      </c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2" t="s">
        <v>46</v>
      </c>
      <c r="AS16" s="2" t="s">
        <v>46</v>
      </c>
      <c r="AT16" s="3"/>
      <c r="AU16" s="2" t="s">
        <v>60</v>
      </c>
      <c r="AV16" s="3">
        <v>23</v>
      </c>
    </row>
    <row r="17" spans="1:48" ht="30" customHeight="1" x14ac:dyDescent="0.3">
      <c r="A17" s="5"/>
      <c r="B17" s="5"/>
      <c r="C17" s="5"/>
      <c r="D17" s="6"/>
      <c r="E17" s="7"/>
      <c r="F17" s="7"/>
      <c r="G17" s="18"/>
      <c r="H17" s="7">
        <f t="shared" si="20"/>
        <v>0</v>
      </c>
      <c r="I17" s="7"/>
      <c r="J17" s="7">
        <f t="shared" si="21"/>
        <v>0</v>
      </c>
      <c r="K17" s="7">
        <f t="shared" si="22"/>
        <v>0</v>
      </c>
      <c r="L17" s="7">
        <f t="shared" si="23"/>
        <v>0</v>
      </c>
      <c r="M17" s="5" t="s">
        <v>46</v>
      </c>
      <c r="N17" s="2" t="s">
        <v>61</v>
      </c>
      <c r="O17" s="2" t="s">
        <v>46</v>
      </c>
      <c r="P17" s="2" t="s">
        <v>46</v>
      </c>
      <c r="Q17" s="2" t="s">
        <v>56</v>
      </c>
      <c r="R17" s="2" t="s">
        <v>48</v>
      </c>
      <c r="S17" s="2" t="s">
        <v>48</v>
      </c>
      <c r="T17" s="2" t="s">
        <v>49</v>
      </c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2" t="s">
        <v>46</v>
      </c>
      <c r="AS17" s="2" t="s">
        <v>46</v>
      </c>
      <c r="AT17" s="3"/>
      <c r="AU17" s="2" t="s">
        <v>62</v>
      </c>
      <c r="AV17" s="3">
        <v>30</v>
      </c>
    </row>
    <row r="18" spans="1:48" ht="30" customHeight="1" x14ac:dyDescent="0.3">
      <c r="A18" s="5"/>
      <c r="B18" s="5"/>
      <c r="C18" s="5"/>
      <c r="D18" s="6"/>
      <c r="E18" s="7"/>
      <c r="F18" s="7">
        <f t="shared" si="19"/>
        <v>0</v>
      </c>
      <c r="G18" s="7"/>
      <c r="H18" s="7">
        <f t="shared" si="20"/>
        <v>0</v>
      </c>
      <c r="I18" s="7"/>
      <c r="J18" s="7">
        <f t="shared" si="21"/>
        <v>0</v>
      </c>
      <c r="K18" s="7">
        <f t="shared" si="22"/>
        <v>0</v>
      </c>
      <c r="L18" s="7">
        <f t="shared" si="23"/>
        <v>0</v>
      </c>
      <c r="M18" s="5"/>
      <c r="N18" s="2" t="s">
        <v>63</v>
      </c>
      <c r="O18" s="2" t="s">
        <v>46</v>
      </c>
      <c r="P18" s="2" t="s">
        <v>46</v>
      </c>
      <c r="Q18" s="2" t="s">
        <v>56</v>
      </c>
      <c r="R18" s="2" t="s">
        <v>48</v>
      </c>
      <c r="S18" s="2" t="s">
        <v>48</v>
      </c>
      <c r="T18" s="2" t="s">
        <v>49</v>
      </c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2" t="s">
        <v>46</v>
      </c>
      <c r="AS18" s="2" t="s">
        <v>46</v>
      </c>
      <c r="AT18" s="3"/>
      <c r="AU18" s="2" t="s">
        <v>64</v>
      </c>
      <c r="AV18" s="3">
        <v>15</v>
      </c>
    </row>
    <row r="19" spans="1:48" ht="30" customHeight="1" x14ac:dyDescent="0.3">
      <c r="A19" s="5" t="s">
        <v>54</v>
      </c>
      <c r="B19" s="6"/>
      <c r="C19" s="6"/>
      <c r="D19" s="6"/>
      <c r="E19" s="6"/>
      <c r="F19" s="7">
        <f>SUM(F4:F18)</f>
        <v>0</v>
      </c>
      <c r="G19" s="6"/>
      <c r="H19" s="7">
        <f>SUM(H4:H18)</f>
        <v>0</v>
      </c>
      <c r="I19" s="6"/>
      <c r="J19" s="7">
        <f>SUM(J4:J18)</f>
        <v>0</v>
      </c>
      <c r="K19" s="6"/>
      <c r="L19" s="7">
        <f>SUM(L4:L18)</f>
        <v>0</v>
      </c>
      <c r="M19" s="6"/>
      <c r="N19" t="s">
        <v>55</v>
      </c>
    </row>
  </sheetData>
  <mergeCells count="45">
    <mergeCell ref="S2:S3"/>
    <mergeCell ref="A1:M1"/>
    <mergeCell ref="A2:A3"/>
    <mergeCell ref="B2:B3"/>
    <mergeCell ref="C2:C3"/>
    <mergeCell ref="D2:D3"/>
    <mergeCell ref="E2:F2"/>
    <mergeCell ref="G2:H2"/>
    <mergeCell ref="I2:J2"/>
    <mergeCell ref="K2:L2"/>
    <mergeCell ref="M2:M3"/>
    <mergeCell ref="N2:N3"/>
    <mergeCell ref="O2:O3"/>
    <mergeCell ref="P2:P3"/>
    <mergeCell ref="Q2:Q3"/>
    <mergeCell ref="R2:R3"/>
    <mergeCell ref="AE2:AE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Q2:AQ3"/>
    <mergeCell ref="AF2:AF3"/>
    <mergeCell ref="AG2:AG3"/>
    <mergeCell ref="AH2:AH3"/>
    <mergeCell ref="AI2:AI3"/>
    <mergeCell ref="AJ2:AJ3"/>
    <mergeCell ref="AK2:AK3"/>
    <mergeCell ref="AL2:AL3"/>
    <mergeCell ref="AM2:AM3"/>
    <mergeCell ref="AN2:AN3"/>
    <mergeCell ref="AO2:AO3"/>
    <mergeCell ref="AP2:AP3"/>
    <mergeCell ref="AR2:AR3"/>
    <mergeCell ref="AS2:AS3"/>
    <mergeCell ref="AT2:AT3"/>
    <mergeCell ref="AU2:AU3"/>
    <mergeCell ref="AV2:AV3"/>
  </mergeCells>
  <phoneticPr fontId="1" type="noConversion"/>
  <pageMargins left="0.78740157480314954" right="0" top="0.39370078740157477" bottom="0.39370078740157477" header="0" footer="0"/>
  <pageSetup paperSize="9" scale="64" fitToHeight="0" orientation="landscape" horizontalDpi="0" verticalDpi="0" r:id="rId1"/>
  <rowBreaks count="1" manualBreakCount="1">
    <brk id="1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3</vt:i4>
      </vt:variant>
    </vt:vector>
  </HeadingPairs>
  <TitlesOfParts>
    <vt:vector size="5" baseType="lpstr">
      <vt:lpstr>원가계산서</vt:lpstr>
      <vt:lpstr>내역서</vt:lpstr>
      <vt:lpstr>내역서!Print_Area</vt:lpstr>
      <vt:lpstr>내역서!Print_Titles</vt:lpstr>
      <vt:lpstr>원가계산서!Print_Titles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post</dc:creator>
  <cp:lastModifiedBy>사무용</cp:lastModifiedBy>
  <cp:lastPrinted>2022-05-30T00:16:39Z</cp:lastPrinted>
  <dcterms:created xsi:type="dcterms:W3CDTF">2020-11-16T06:50:56Z</dcterms:created>
  <dcterms:modified xsi:type="dcterms:W3CDTF">2022-07-04T07:56:05Z</dcterms:modified>
</cp:coreProperties>
</file>